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E11" i="1"/>
  <c r="C11" i="1"/>
  <c r="F9" i="1"/>
  <c r="G9" i="1" s="1"/>
  <c r="G10" i="1" s="1"/>
  <c r="E9" i="1"/>
  <c r="E10" i="1" s="1"/>
  <c r="D9" i="1"/>
  <c r="B9" i="1"/>
  <c r="C9" i="1" s="1"/>
  <c r="C10" i="1" s="1"/>
  <c r="G55" i="1"/>
  <c r="E55" i="1"/>
  <c r="C55" i="1"/>
  <c r="F53" i="1"/>
  <c r="G53" i="1" s="1"/>
  <c r="G54" i="1" s="1"/>
  <c r="D53" i="1"/>
  <c r="E53" i="1" s="1"/>
  <c r="E54" i="1" s="1"/>
  <c r="B53" i="1"/>
  <c r="C53" i="1" s="1"/>
  <c r="C54" i="1" s="1"/>
  <c r="G33" i="1"/>
  <c r="E33" i="1"/>
  <c r="C33" i="1"/>
  <c r="C32" i="1"/>
  <c r="C34" i="1" s="1"/>
  <c r="G31" i="1"/>
  <c r="G32" i="1" s="1"/>
  <c r="F31" i="1"/>
  <c r="D31" i="1"/>
  <c r="E31" i="1" s="1"/>
  <c r="E32" i="1" s="1"/>
  <c r="C31" i="1"/>
  <c r="B31" i="1"/>
  <c r="E12" i="1" l="1"/>
  <c r="E15" i="1"/>
  <c r="G12" i="1"/>
  <c r="G15" i="1"/>
  <c r="G18" i="1" s="1"/>
  <c r="C12" i="1"/>
  <c r="C15" i="1"/>
  <c r="C18" i="1"/>
  <c r="E18" i="1"/>
  <c r="E56" i="1"/>
  <c r="E59" i="1"/>
  <c r="G62" i="1"/>
  <c r="G59" i="1"/>
  <c r="G56" i="1"/>
  <c r="C56" i="1"/>
  <c r="C59" i="1"/>
  <c r="C62" i="1" s="1"/>
  <c r="C63" i="1" s="1"/>
  <c r="E62" i="1"/>
  <c r="E63" i="1" s="1"/>
  <c r="C42" i="1"/>
  <c r="C38" i="1"/>
  <c r="G37" i="1"/>
  <c r="G34" i="1"/>
  <c r="G40" i="1"/>
  <c r="E34" i="1"/>
  <c r="E37" i="1"/>
  <c r="E40" i="1"/>
  <c r="E41" i="1" s="1"/>
  <c r="C37" i="1"/>
  <c r="C40" i="1" s="1"/>
  <c r="C41" i="1" s="1"/>
  <c r="E19" i="1" l="1"/>
  <c r="E20" i="1"/>
  <c r="E16" i="1"/>
  <c r="C19" i="1"/>
  <c r="G20" i="1"/>
  <c r="G16" i="1"/>
  <c r="C20" i="1"/>
  <c r="C21" i="1" s="1"/>
  <c r="C16" i="1"/>
  <c r="G64" i="1"/>
  <c r="G60" i="1"/>
  <c r="E64" i="1"/>
  <c r="E65" i="1" s="1"/>
  <c r="E60" i="1"/>
  <c r="C64" i="1"/>
  <c r="C65" i="1" s="1"/>
  <c r="C60" i="1"/>
  <c r="C43" i="1"/>
  <c r="G42" i="1"/>
  <c r="G38" i="1"/>
  <c r="E42" i="1"/>
  <c r="E38" i="1"/>
  <c r="E21" i="1" l="1"/>
  <c r="E43" i="1"/>
</calcChain>
</file>

<file path=xl/sharedStrings.xml><?xml version="1.0" encoding="utf-8"?>
<sst xmlns="http://schemas.openxmlformats.org/spreadsheetml/2006/main" count="60" uniqueCount="19">
  <si>
    <t>Trend in Contribution Margin</t>
  </si>
  <si>
    <t>If 70% of Company's operating expenses are fixed</t>
  </si>
  <si>
    <t>Particulars/Year</t>
  </si>
  <si>
    <t>$</t>
  </si>
  <si>
    <t>Revenue</t>
  </si>
  <si>
    <t>Less: Variable Cost</t>
  </si>
  <si>
    <t>Cost of Revenue</t>
  </si>
  <si>
    <t>Variable Operating Expenses</t>
  </si>
  <si>
    <t>Contribution Margin</t>
  </si>
  <si>
    <t>Less: Fixed Operating Expenses</t>
  </si>
  <si>
    <t>Operating Income</t>
  </si>
  <si>
    <t>Contribution Margin Ratio = (Contribution Margin/Revenue)</t>
  </si>
  <si>
    <t>Operating Income Ratio = (Operating Income/Revenue)</t>
  </si>
  <si>
    <t>Break-Even-Point = Fixed Cost/Contribution Margin Ratio</t>
  </si>
  <si>
    <t>Trend in Break-Even-Point</t>
  </si>
  <si>
    <t>Margin of Safery = Operating income/Contribution margin Ratio</t>
  </si>
  <si>
    <t>Trend in Margin of Safety</t>
  </si>
  <si>
    <t>If 80% of Company's operating expenses are fixed</t>
  </si>
  <si>
    <t>If 60% of Company's operating expenses are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</si>
</sst>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2" fillId="0" borderId="1" xfId="0" applyFont="1" applyBorder="1"/>
    <xf numFmtId="1" fontId="2" fillId="0" borderId="1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44" fontId="2" fillId="0" borderId="1" xfId="1" applyFont="1" applyBorder="1"/>
    <xf numFmtId="0" fontId="3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5"/>
  <sheetViews>
    <sheetView tabSelected="1" workbookViewId="0">
      <selection activeCell="I11" sqref="I11"/>
    </sheetView>
  </sheetViews>
  <sheetFormatPr defaultRowHeight="15" x14ac:dyDescent="0.25"/>
  <cols>
    <col min="1" max="1" width="58.42578125" bestFit="1" customWidth="1"/>
    <col min="2" max="7" width="14.28515625" bestFit="1" customWidth="1"/>
  </cols>
  <sheetData>
    <row r="2" spans="1:7" ht="18.75" x14ac:dyDescent="0.3">
      <c r="A2" s="1" t="s">
        <v>0</v>
      </c>
      <c r="B2" s="1"/>
      <c r="C2" s="1"/>
      <c r="D2" s="1"/>
      <c r="E2" s="1"/>
      <c r="F2" s="1"/>
      <c r="G2" s="1"/>
    </row>
    <row r="3" spans="1:7" ht="18.75" x14ac:dyDescent="0.3">
      <c r="A3" s="2" t="s">
        <v>1</v>
      </c>
      <c r="B3" s="2"/>
      <c r="C3" s="2"/>
      <c r="D3" s="2"/>
      <c r="E3" s="2"/>
      <c r="F3" s="2"/>
      <c r="G3" s="2"/>
    </row>
    <row r="4" spans="1:7" x14ac:dyDescent="0.25">
      <c r="A4" s="3" t="s">
        <v>2</v>
      </c>
      <c r="B4" s="4">
        <v>2013</v>
      </c>
      <c r="C4" s="4"/>
      <c r="D4" s="4">
        <v>2012</v>
      </c>
      <c r="E4" s="4"/>
      <c r="F4" s="4">
        <v>2011</v>
      </c>
      <c r="G4" s="4"/>
    </row>
    <row r="5" spans="1:7" x14ac:dyDescent="0.25">
      <c r="A5" s="3"/>
      <c r="B5" s="5" t="s">
        <v>3</v>
      </c>
      <c r="C5" s="5" t="s">
        <v>3</v>
      </c>
      <c r="D5" s="5" t="s">
        <v>3</v>
      </c>
      <c r="E5" s="5" t="s">
        <v>3</v>
      </c>
      <c r="F5" s="5" t="s">
        <v>3</v>
      </c>
      <c r="G5" s="5" t="s">
        <v>3</v>
      </c>
    </row>
    <row r="6" spans="1:7" x14ac:dyDescent="0.25">
      <c r="A6" s="6" t="s">
        <v>4</v>
      </c>
      <c r="B6" s="7"/>
      <c r="C6" s="7">
        <v>4374562</v>
      </c>
      <c r="D6" s="7"/>
      <c r="E6" s="7">
        <v>3609282</v>
      </c>
      <c r="F6" s="7"/>
      <c r="G6" s="7">
        <v>3204577</v>
      </c>
    </row>
    <row r="7" spans="1:7" x14ac:dyDescent="0.25">
      <c r="A7" s="6" t="s">
        <v>5</v>
      </c>
      <c r="B7" s="7"/>
      <c r="C7" s="7"/>
      <c r="D7" s="7"/>
      <c r="E7" s="7"/>
      <c r="F7" s="7"/>
      <c r="G7" s="7"/>
    </row>
    <row r="8" spans="1:7" x14ac:dyDescent="0.25">
      <c r="A8" s="8" t="s">
        <v>6</v>
      </c>
      <c r="B8" s="9">
        <v>3083256</v>
      </c>
      <c r="C8" s="9"/>
      <c r="D8" s="9">
        <v>2625866</v>
      </c>
      <c r="E8" s="9"/>
      <c r="F8" s="9">
        <v>2039901</v>
      </c>
      <c r="G8" s="9"/>
    </row>
    <row r="9" spans="1:7" x14ac:dyDescent="0.25">
      <c r="A9" s="6" t="s">
        <v>7</v>
      </c>
      <c r="B9" s="7">
        <f>1062959*30%</f>
        <v>318887.7</v>
      </c>
      <c r="C9" s="7">
        <f>B9+B8</f>
        <v>3402143.7</v>
      </c>
      <c r="D9" s="7">
        <f>933424*30%</f>
        <v>280027.2</v>
      </c>
      <c r="E9" s="7">
        <f>D9+D8</f>
        <v>2905893.2</v>
      </c>
      <c r="F9" s="7">
        <f>788608*30%</f>
        <v>236582.39999999999</v>
      </c>
      <c r="G9" s="7">
        <f>F9+F8</f>
        <v>2276483.4</v>
      </c>
    </row>
    <row r="10" spans="1:7" x14ac:dyDescent="0.25">
      <c r="A10" s="8" t="s">
        <v>8</v>
      </c>
      <c r="B10" s="9"/>
      <c r="C10" s="9">
        <f>C6-C9</f>
        <v>972418.29999999981</v>
      </c>
      <c r="D10" s="9"/>
      <c r="E10" s="9">
        <f>E6-E9</f>
        <v>703388.79999999981</v>
      </c>
      <c r="F10" s="9"/>
      <c r="G10" s="9">
        <f>G6-G9</f>
        <v>928093.60000000009</v>
      </c>
    </row>
    <row r="11" spans="1:7" x14ac:dyDescent="0.25">
      <c r="A11" s="6" t="s">
        <v>9</v>
      </c>
      <c r="B11" s="6"/>
      <c r="C11" s="7">
        <f>1062959*70%</f>
        <v>744071.29999999993</v>
      </c>
      <c r="D11" s="7"/>
      <c r="E11" s="7">
        <f>933424*70%</f>
        <v>653396.79999999993</v>
      </c>
      <c r="F11" s="7"/>
      <c r="G11" s="7">
        <f>788608*70%</f>
        <v>552025.59999999998</v>
      </c>
    </row>
    <row r="12" spans="1:7" x14ac:dyDescent="0.25">
      <c r="A12" s="8" t="s">
        <v>10</v>
      </c>
      <c r="B12" s="9"/>
      <c r="C12" s="9">
        <f>C10-C11</f>
        <v>228346.99999999988</v>
      </c>
      <c r="D12" s="9"/>
      <c r="E12" s="9">
        <f>E10-E11</f>
        <v>49991.999999999884</v>
      </c>
      <c r="F12" s="9"/>
      <c r="G12" s="9">
        <f>G10-G11</f>
        <v>376068.00000000012</v>
      </c>
    </row>
    <row r="13" spans="1:7" x14ac:dyDescent="0.25">
      <c r="A13" s="6"/>
      <c r="B13" s="7"/>
      <c r="C13" s="7"/>
      <c r="D13" s="7"/>
      <c r="E13" s="7"/>
      <c r="F13" s="7"/>
      <c r="G13" s="7"/>
    </row>
    <row r="14" spans="1:7" x14ac:dyDescent="0.25">
      <c r="A14" s="6"/>
      <c r="B14" s="7"/>
      <c r="C14" s="7"/>
      <c r="D14" s="7"/>
      <c r="E14" s="7"/>
      <c r="F14" s="7"/>
      <c r="G14" s="7"/>
    </row>
    <row r="15" spans="1:7" x14ac:dyDescent="0.25">
      <c r="A15" s="8" t="s">
        <v>11</v>
      </c>
      <c r="B15" s="9"/>
      <c r="C15" s="10">
        <f>(C10/C6)</f>
        <v>0.22228929433392414</v>
      </c>
      <c r="D15" s="10"/>
      <c r="E15" s="10">
        <f>(E10/E6)</f>
        <v>0.19488330365984144</v>
      </c>
      <c r="F15" s="10"/>
      <c r="G15" s="10">
        <f>(G10/G6)</f>
        <v>0.28961501003096513</v>
      </c>
    </row>
    <row r="16" spans="1:7" x14ac:dyDescent="0.25">
      <c r="A16" s="8" t="s">
        <v>12</v>
      </c>
      <c r="B16" s="9"/>
      <c r="C16" s="10">
        <f>(C12/C6)</f>
        <v>5.219882584816489E-2</v>
      </c>
      <c r="D16" s="10"/>
      <c r="E16" s="10">
        <f>(E12/E6)</f>
        <v>1.385095428952348E-2</v>
      </c>
      <c r="F16" s="10"/>
      <c r="G16" s="10">
        <f>(G12/G6)</f>
        <v>0.11735339796796898</v>
      </c>
    </row>
    <row r="17" spans="1:7" x14ac:dyDescent="0.25">
      <c r="A17" s="8"/>
      <c r="B17" s="9"/>
      <c r="C17" s="10"/>
      <c r="D17" s="10"/>
      <c r="E17" s="10"/>
      <c r="F17" s="10"/>
      <c r="G17" s="10"/>
    </row>
    <row r="18" spans="1:7" x14ac:dyDescent="0.25">
      <c r="A18" s="8" t="s">
        <v>13</v>
      </c>
      <c r="B18" s="9"/>
      <c r="C18" s="9">
        <f>C11/C15</f>
        <v>3347310.5496581052</v>
      </c>
      <c r="D18" s="9"/>
      <c r="E18" s="9">
        <f>E11/E15</f>
        <v>3352759.255048702</v>
      </c>
      <c r="F18" s="9"/>
      <c r="G18" s="9">
        <f>G11/G15</f>
        <v>1906066.953991709</v>
      </c>
    </row>
    <row r="19" spans="1:7" x14ac:dyDescent="0.25">
      <c r="A19" s="8" t="s">
        <v>14</v>
      </c>
      <c r="B19" s="9"/>
      <c r="C19" s="10">
        <f>C18/E18</f>
        <v>0.99837485933939574</v>
      </c>
      <c r="D19" s="10"/>
      <c r="E19" s="10">
        <f>E18/G18</f>
        <v>1.758993433062418</v>
      </c>
      <c r="F19" s="10"/>
      <c r="G19" s="10"/>
    </row>
    <row r="20" spans="1:7" x14ac:dyDescent="0.25">
      <c r="A20" s="8" t="s">
        <v>15</v>
      </c>
      <c r="B20" s="9"/>
      <c r="C20" s="9">
        <f>C12/C15</f>
        <v>1027251.4503418946</v>
      </c>
      <c r="D20" s="9"/>
      <c r="E20" s="9">
        <f>E12/E15</f>
        <v>256522.74495129808</v>
      </c>
      <c r="F20" s="9"/>
      <c r="G20" s="9">
        <f>G12/G15</f>
        <v>1298510.0460082907</v>
      </c>
    </row>
    <row r="21" spans="1:7" x14ac:dyDescent="0.25">
      <c r="A21" s="8" t="s">
        <v>16</v>
      </c>
      <c r="B21" s="9"/>
      <c r="C21" s="10">
        <f>C20/E20</f>
        <v>4.0045238504559224</v>
      </c>
      <c r="D21" s="10"/>
      <c r="E21" s="10">
        <f>E20/G20</f>
        <v>0.19755160596551921</v>
      </c>
      <c r="F21" s="10"/>
      <c r="G21" s="10"/>
    </row>
    <row r="24" spans="1:7" ht="18.75" x14ac:dyDescent="0.3">
      <c r="A24" s="11" t="s">
        <v>0</v>
      </c>
      <c r="B24" s="11"/>
      <c r="C24" s="11"/>
      <c r="D24" s="11"/>
      <c r="E24" s="11"/>
      <c r="F24" s="11"/>
      <c r="G24" s="11"/>
    </row>
    <row r="25" spans="1:7" ht="18.75" x14ac:dyDescent="0.3">
      <c r="A25" s="2" t="s">
        <v>17</v>
      </c>
      <c r="B25" s="2"/>
      <c r="C25" s="2"/>
      <c r="D25" s="2"/>
      <c r="E25" s="2"/>
      <c r="F25" s="2"/>
      <c r="G25" s="2"/>
    </row>
    <row r="26" spans="1:7" x14ac:dyDescent="0.25">
      <c r="A26" s="3" t="s">
        <v>2</v>
      </c>
      <c r="B26" s="4">
        <v>2013</v>
      </c>
      <c r="C26" s="4"/>
      <c r="D26" s="4">
        <v>2012</v>
      </c>
      <c r="E26" s="4"/>
      <c r="F26" s="4">
        <v>2011</v>
      </c>
      <c r="G26" s="4"/>
    </row>
    <row r="27" spans="1:7" x14ac:dyDescent="0.25">
      <c r="A27" s="3"/>
      <c r="B27" s="5"/>
      <c r="C27" s="5"/>
      <c r="D27" s="5"/>
      <c r="E27" s="5"/>
      <c r="F27" s="5"/>
      <c r="G27" s="5"/>
    </row>
    <row r="28" spans="1:7" x14ac:dyDescent="0.25">
      <c r="A28" s="6" t="s">
        <v>4</v>
      </c>
      <c r="B28" s="12"/>
      <c r="C28" s="12">
        <v>4374562</v>
      </c>
      <c r="D28" s="12"/>
      <c r="E28" s="12">
        <v>3609282</v>
      </c>
      <c r="F28" s="12"/>
      <c r="G28" s="12">
        <v>3204577</v>
      </c>
    </row>
    <row r="29" spans="1:7" x14ac:dyDescent="0.25">
      <c r="A29" s="6" t="s">
        <v>5</v>
      </c>
      <c r="B29" s="12"/>
      <c r="C29" s="12"/>
      <c r="D29" s="12"/>
      <c r="E29" s="12"/>
      <c r="F29" s="12"/>
      <c r="G29" s="12"/>
    </row>
    <row r="30" spans="1:7" x14ac:dyDescent="0.25">
      <c r="A30" s="8" t="s">
        <v>6</v>
      </c>
      <c r="B30" s="13">
        <v>3083256</v>
      </c>
      <c r="C30" s="13"/>
      <c r="D30" s="13">
        <v>2625866</v>
      </c>
      <c r="E30" s="13"/>
      <c r="F30" s="13">
        <v>2039901</v>
      </c>
      <c r="G30" s="13"/>
    </row>
    <row r="31" spans="1:7" x14ac:dyDescent="0.25">
      <c r="A31" s="6" t="s">
        <v>7</v>
      </c>
      <c r="B31" s="12">
        <f>1062959*20%</f>
        <v>212591.80000000002</v>
      </c>
      <c r="C31" s="12">
        <f>B31+B30</f>
        <v>3295847.8</v>
      </c>
      <c r="D31" s="12">
        <f>933424*20%</f>
        <v>186684.80000000002</v>
      </c>
      <c r="E31" s="12">
        <f>D31+D30</f>
        <v>2812550.8</v>
      </c>
      <c r="F31" s="12">
        <f>788608*20%</f>
        <v>157721.60000000001</v>
      </c>
      <c r="G31" s="12">
        <f>F31+F30</f>
        <v>2197622.6</v>
      </c>
    </row>
    <row r="32" spans="1:7" x14ac:dyDescent="0.25">
      <c r="A32" s="8" t="s">
        <v>8</v>
      </c>
      <c r="B32" s="13"/>
      <c r="C32" s="13">
        <f>C28-C31</f>
        <v>1078714.2000000002</v>
      </c>
      <c r="D32" s="13"/>
      <c r="E32" s="13">
        <f>E28-E31</f>
        <v>796731.20000000019</v>
      </c>
      <c r="F32" s="13"/>
      <c r="G32" s="13">
        <f>G28-G31</f>
        <v>1006954.3999999999</v>
      </c>
    </row>
    <row r="33" spans="1:7" x14ac:dyDescent="0.25">
      <c r="A33" s="6" t="s">
        <v>9</v>
      </c>
      <c r="B33" s="12"/>
      <c r="C33" s="12">
        <f>1062959*80%</f>
        <v>850367.20000000007</v>
      </c>
      <c r="D33" s="12"/>
      <c r="E33" s="12">
        <f>933424*80%</f>
        <v>746739.20000000007</v>
      </c>
      <c r="F33" s="12"/>
      <c r="G33" s="12">
        <f>788608*80%</f>
        <v>630886.40000000002</v>
      </c>
    </row>
    <row r="34" spans="1:7" x14ac:dyDescent="0.25">
      <c r="A34" s="8" t="s">
        <v>10</v>
      </c>
      <c r="B34" s="13"/>
      <c r="C34" s="13">
        <f>C32-C33</f>
        <v>228347.00000000012</v>
      </c>
      <c r="D34" s="13"/>
      <c r="E34" s="13">
        <f>E32-E33</f>
        <v>49992.000000000116</v>
      </c>
      <c r="F34" s="13"/>
      <c r="G34" s="13">
        <f>G32-G33</f>
        <v>376067.99999999988</v>
      </c>
    </row>
    <row r="35" spans="1:7" x14ac:dyDescent="0.25">
      <c r="A35" s="6"/>
      <c r="B35" s="7"/>
      <c r="C35" s="7"/>
      <c r="D35" s="7"/>
      <c r="E35" s="7"/>
      <c r="F35" s="7"/>
      <c r="G35" s="7"/>
    </row>
    <row r="36" spans="1:7" x14ac:dyDescent="0.25">
      <c r="A36" s="6"/>
      <c r="B36" s="7"/>
      <c r="C36" s="7"/>
      <c r="D36" s="7"/>
      <c r="E36" s="7"/>
      <c r="F36" s="7"/>
      <c r="G36" s="7"/>
    </row>
    <row r="37" spans="1:7" x14ac:dyDescent="0.25">
      <c r="A37" s="8" t="s">
        <v>11</v>
      </c>
      <c r="B37" s="9"/>
      <c r="C37" s="10">
        <f>(C32/C28)</f>
        <v>0.24658793268903267</v>
      </c>
      <c r="D37" s="10"/>
      <c r="E37" s="10">
        <f>(E32/E28)</f>
        <v>0.22074506785560125</v>
      </c>
      <c r="F37" s="10"/>
      <c r="G37" s="10">
        <f>(G32/G28)</f>
        <v>0.31422381175425024</v>
      </c>
    </row>
    <row r="38" spans="1:7" x14ac:dyDescent="0.25">
      <c r="A38" s="8" t="s">
        <v>12</v>
      </c>
      <c r="B38" s="9"/>
      <c r="C38" s="10">
        <f>(C34/C28)</f>
        <v>5.2198825848164938E-2</v>
      </c>
      <c r="D38" s="10"/>
      <c r="E38" s="10">
        <f>(E34/E28)</f>
        <v>1.3850954289523544E-2</v>
      </c>
      <c r="F38" s="10"/>
      <c r="G38" s="10">
        <f>(G34/G28)</f>
        <v>0.1173533979679689</v>
      </c>
    </row>
    <row r="39" spans="1:7" x14ac:dyDescent="0.25">
      <c r="A39" s="8"/>
      <c r="B39" s="9"/>
      <c r="C39" s="10"/>
      <c r="D39" s="10"/>
      <c r="E39" s="10"/>
      <c r="F39" s="10"/>
      <c r="G39" s="10"/>
    </row>
    <row r="40" spans="1:7" x14ac:dyDescent="0.25">
      <c r="A40" s="8" t="s">
        <v>13</v>
      </c>
      <c r="B40" s="9"/>
      <c r="C40" s="13">
        <f>C33/C37</f>
        <v>3448535.3388009537</v>
      </c>
      <c r="D40" s="13"/>
      <c r="E40" s="13">
        <f>E33/E37</f>
        <v>3382812.6139084296</v>
      </c>
      <c r="F40" s="13"/>
      <c r="G40" s="13">
        <f>G33/G37</f>
        <v>2007761.2720623696</v>
      </c>
    </row>
    <row r="41" spans="1:7" x14ac:dyDescent="0.25">
      <c r="A41" s="8" t="s">
        <v>14</v>
      </c>
      <c r="B41" s="9"/>
      <c r="C41" s="10">
        <f>C40/E40</f>
        <v>1.0194284261038595</v>
      </c>
      <c r="D41" s="10"/>
      <c r="E41" s="10">
        <f>E40/G40</f>
        <v>1.6848679476886259</v>
      </c>
      <c r="F41" s="10"/>
      <c r="G41" s="10"/>
    </row>
    <row r="42" spans="1:7" x14ac:dyDescent="0.25">
      <c r="A42" s="8" t="s">
        <v>15</v>
      </c>
      <c r="B42" s="9"/>
      <c r="C42" s="13">
        <f>C34/C37</f>
        <v>926026.66119904642</v>
      </c>
      <c r="D42" s="13"/>
      <c r="E42" s="13">
        <f>E34/E37</f>
        <v>226469.38609157063</v>
      </c>
      <c r="F42" s="13"/>
      <c r="G42" s="13">
        <f>G34/G37</f>
        <v>1196815.7279376301</v>
      </c>
    </row>
    <row r="43" spans="1:7" x14ac:dyDescent="0.25">
      <c r="A43" s="8" t="s">
        <v>16</v>
      </c>
      <c r="B43" s="9"/>
      <c r="C43" s="10">
        <f>C42/E42</f>
        <v>4.0889705985453455</v>
      </c>
      <c r="D43" s="10"/>
      <c r="E43" s="10">
        <f>E42/G42</f>
        <v>0.18922661258958043</v>
      </c>
      <c r="F43" s="10"/>
      <c r="G43" s="10"/>
    </row>
    <row r="46" spans="1:7" ht="18.75" x14ac:dyDescent="0.3">
      <c r="A46" s="14" t="s">
        <v>0</v>
      </c>
      <c r="B46" s="14"/>
      <c r="C46" s="14"/>
      <c r="D46" s="14"/>
      <c r="E46" s="14"/>
      <c r="F46" s="14"/>
      <c r="G46" s="14"/>
    </row>
    <row r="47" spans="1:7" ht="18.75" x14ac:dyDescent="0.3">
      <c r="A47" s="2" t="s">
        <v>18</v>
      </c>
      <c r="B47" s="2"/>
      <c r="C47" s="2"/>
      <c r="D47" s="2"/>
      <c r="E47" s="2"/>
      <c r="F47" s="2"/>
      <c r="G47" s="2"/>
    </row>
    <row r="48" spans="1:7" x14ac:dyDescent="0.25">
      <c r="A48" s="3" t="s">
        <v>2</v>
      </c>
      <c r="B48" s="4">
        <v>2013</v>
      </c>
      <c r="C48" s="4"/>
      <c r="D48" s="4">
        <v>2012</v>
      </c>
      <c r="E48" s="4"/>
      <c r="F48" s="4">
        <v>2011</v>
      </c>
      <c r="G48" s="4"/>
    </row>
    <row r="49" spans="1:7" x14ac:dyDescent="0.25">
      <c r="A49" s="3"/>
      <c r="B49" s="5" t="s">
        <v>3</v>
      </c>
      <c r="C49" s="5" t="s">
        <v>3</v>
      </c>
      <c r="D49" s="5" t="s">
        <v>3</v>
      </c>
      <c r="E49" s="5" t="s">
        <v>3</v>
      </c>
      <c r="F49" s="5" t="s">
        <v>3</v>
      </c>
      <c r="G49" s="5" t="s">
        <v>3</v>
      </c>
    </row>
    <row r="50" spans="1:7" x14ac:dyDescent="0.25">
      <c r="A50" s="6" t="s">
        <v>4</v>
      </c>
      <c r="B50" s="7"/>
      <c r="C50" s="7">
        <v>4374562</v>
      </c>
      <c r="D50" s="7"/>
      <c r="E50" s="7">
        <v>3609282</v>
      </c>
      <c r="F50" s="7"/>
      <c r="G50" s="7">
        <v>3204577</v>
      </c>
    </row>
    <row r="51" spans="1:7" x14ac:dyDescent="0.25">
      <c r="A51" s="6" t="s">
        <v>5</v>
      </c>
      <c r="B51" s="7"/>
      <c r="C51" s="7"/>
      <c r="D51" s="7"/>
      <c r="E51" s="7"/>
      <c r="F51" s="7"/>
      <c r="G51" s="7"/>
    </row>
    <row r="52" spans="1:7" x14ac:dyDescent="0.25">
      <c r="A52" s="8" t="s">
        <v>6</v>
      </c>
      <c r="B52" s="9">
        <v>3083256</v>
      </c>
      <c r="C52" s="9"/>
      <c r="D52" s="9">
        <v>2625866</v>
      </c>
      <c r="E52" s="9"/>
      <c r="F52" s="9">
        <v>2039901</v>
      </c>
      <c r="G52" s="9"/>
    </row>
    <row r="53" spans="1:7" x14ac:dyDescent="0.25">
      <c r="A53" s="6" t="s">
        <v>7</v>
      </c>
      <c r="B53" s="7">
        <f>1062959*40%</f>
        <v>425183.60000000003</v>
      </c>
      <c r="C53" s="7">
        <f>B53+B52</f>
        <v>3508439.6</v>
      </c>
      <c r="D53" s="7">
        <f>933424*40%</f>
        <v>373369.60000000003</v>
      </c>
      <c r="E53" s="7">
        <f>D53+D52</f>
        <v>2999235.6</v>
      </c>
      <c r="F53" s="7">
        <f>788608*40%</f>
        <v>315443.20000000001</v>
      </c>
      <c r="G53" s="7">
        <f>F53+F52</f>
        <v>2355344.2000000002</v>
      </c>
    </row>
    <row r="54" spans="1:7" x14ac:dyDescent="0.25">
      <c r="A54" s="8" t="s">
        <v>8</v>
      </c>
      <c r="B54" s="9"/>
      <c r="C54" s="9">
        <f>C50-C53</f>
        <v>866122.39999999991</v>
      </c>
      <c r="D54" s="9"/>
      <c r="E54" s="9">
        <f>E50-E53</f>
        <v>610046.39999999991</v>
      </c>
      <c r="F54" s="9"/>
      <c r="G54" s="9">
        <f>G50-G53</f>
        <v>849232.79999999981</v>
      </c>
    </row>
    <row r="55" spans="1:7" x14ac:dyDescent="0.25">
      <c r="A55" s="6" t="s">
        <v>9</v>
      </c>
      <c r="B55" s="6"/>
      <c r="C55" s="7">
        <f>1062959*60%</f>
        <v>637775.4</v>
      </c>
      <c r="D55" s="7"/>
      <c r="E55" s="7">
        <f>933424*60%</f>
        <v>560054.4</v>
      </c>
      <c r="F55" s="7"/>
      <c r="G55" s="7">
        <f>788608*60%</f>
        <v>473164.79999999999</v>
      </c>
    </row>
    <row r="56" spans="1:7" x14ac:dyDescent="0.25">
      <c r="A56" s="8" t="s">
        <v>10</v>
      </c>
      <c r="B56" s="9"/>
      <c r="C56" s="9">
        <f>C54-C55</f>
        <v>228346.99999999988</v>
      </c>
      <c r="D56" s="9"/>
      <c r="E56" s="9">
        <f>E54-E55</f>
        <v>49991.999999999884</v>
      </c>
      <c r="F56" s="9"/>
      <c r="G56" s="9">
        <f>G54-G55</f>
        <v>376067.99999999983</v>
      </c>
    </row>
    <row r="57" spans="1:7" x14ac:dyDescent="0.25">
      <c r="A57" s="6"/>
      <c r="B57" s="7"/>
      <c r="C57" s="7"/>
      <c r="D57" s="7"/>
      <c r="E57" s="7"/>
      <c r="F57" s="7"/>
      <c r="G57" s="7"/>
    </row>
    <row r="58" spans="1:7" x14ac:dyDescent="0.25">
      <c r="A58" s="6"/>
      <c r="B58" s="7"/>
      <c r="C58" s="7"/>
      <c r="D58" s="7"/>
      <c r="E58" s="7"/>
      <c r="F58" s="7"/>
      <c r="G58" s="7"/>
    </row>
    <row r="59" spans="1:7" x14ac:dyDescent="0.25">
      <c r="A59" s="8" t="s">
        <v>11</v>
      </c>
      <c r="B59" s="9"/>
      <c r="C59" s="10">
        <f>(C54/C50)</f>
        <v>0.19799065597881568</v>
      </c>
      <c r="D59" s="10"/>
      <c r="E59" s="10">
        <f>(E54/E50)</f>
        <v>0.16902153946408174</v>
      </c>
      <c r="F59" s="10"/>
      <c r="G59" s="10">
        <f>(G54/G50)</f>
        <v>0.26500620830767985</v>
      </c>
    </row>
    <row r="60" spans="1:7" x14ac:dyDescent="0.25">
      <c r="A60" s="8" t="s">
        <v>12</v>
      </c>
      <c r="B60" s="9"/>
      <c r="C60" s="10">
        <f>(C56/C50)</f>
        <v>5.219882584816489E-2</v>
      </c>
      <c r="D60" s="10"/>
      <c r="E60" s="10">
        <f>(E56/E50)</f>
        <v>1.385095428952348E-2</v>
      </c>
      <c r="F60" s="10"/>
      <c r="G60" s="10">
        <f>(G56/G50)</f>
        <v>0.11735339796796888</v>
      </c>
    </row>
    <row r="61" spans="1:7" x14ac:dyDescent="0.25">
      <c r="A61" s="8"/>
      <c r="B61" s="9"/>
      <c r="C61" s="10"/>
      <c r="D61" s="10"/>
      <c r="E61" s="10"/>
      <c r="F61" s="10"/>
      <c r="G61" s="10"/>
    </row>
    <row r="62" spans="1:7" x14ac:dyDescent="0.25">
      <c r="A62" s="8" t="s">
        <v>13</v>
      </c>
      <c r="B62" s="9"/>
      <c r="C62" s="9">
        <f>C55/C59</f>
        <v>3221239.8956253761</v>
      </c>
      <c r="D62" s="9"/>
      <c r="E62" s="9">
        <f>E55/E59</f>
        <v>3313509.0461001005</v>
      </c>
      <c r="F62" s="9"/>
      <c r="G62" s="9">
        <f>G55/G59</f>
        <v>1785485.7175671975</v>
      </c>
    </row>
    <row r="63" spans="1:7" x14ac:dyDescent="0.25">
      <c r="A63" s="8" t="s">
        <v>14</v>
      </c>
      <c r="B63" s="9"/>
      <c r="C63" s="10">
        <f>C62/E62</f>
        <v>0.97215364461330733</v>
      </c>
      <c r="D63" s="10"/>
      <c r="E63" s="10">
        <f>E62/G62</f>
        <v>1.8558026051392345</v>
      </c>
      <c r="F63" s="10"/>
      <c r="G63" s="10"/>
    </row>
    <row r="64" spans="1:7" x14ac:dyDescent="0.25">
      <c r="A64" s="8" t="s">
        <v>15</v>
      </c>
      <c r="B64" s="9"/>
      <c r="C64" s="9">
        <f>C56/C59</f>
        <v>1153322.1043746239</v>
      </c>
      <c r="D64" s="9"/>
      <c r="E64" s="9">
        <f>E56/E59</f>
        <v>295772.95389989944</v>
      </c>
      <c r="F64" s="9"/>
      <c r="G64" s="9">
        <f>G56/G59</f>
        <v>1419091.2824328027</v>
      </c>
    </row>
    <row r="65" spans="1:7" x14ac:dyDescent="0.25">
      <c r="A65" s="8" t="s">
        <v>16</v>
      </c>
      <c r="B65" s="9"/>
      <c r="C65" s="10">
        <f>C64/E64</f>
        <v>3.8993494474986745</v>
      </c>
      <c r="D65" s="10"/>
      <c r="E65" s="10">
        <f>E64/G64</f>
        <v>0.20842419198914711</v>
      </c>
      <c r="F65" s="10"/>
      <c r="G65" s="10"/>
    </row>
  </sheetData>
  <mergeCells count="15">
    <mergeCell ref="A48:A49"/>
    <mergeCell ref="B48:C48"/>
    <mergeCell ref="D48:E48"/>
    <mergeCell ref="F48:G48"/>
    <mergeCell ref="A24:G24"/>
    <mergeCell ref="A26:A27"/>
    <mergeCell ref="B26:C26"/>
    <mergeCell ref="D26:E26"/>
    <mergeCell ref="F26:G26"/>
    <mergeCell ref="A46:G46"/>
    <mergeCell ref="A2:G2"/>
    <mergeCell ref="A4:A5"/>
    <mergeCell ref="B4:C4"/>
    <mergeCell ref="D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Milton</cp:lastModifiedBy>
  <dcterms:created xsi:type="dcterms:W3CDTF">2014-12-29T01:56:52Z</dcterms:created>
  <dcterms:modified xsi:type="dcterms:W3CDTF">2014-12-29T02:00:47Z</dcterms:modified>
</cp:coreProperties>
</file>